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EC4D8A6A-6BBB-401D-A212-C9B2D1ADB7C9}" xr6:coauthVersionLast="47" xr6:coauthVersionMax="47" xr10:uidLastSave="{00000000-0000-0000-0000-000000000000}"/>
  <bookViews>
    <workbookView xWindow="20370" yWindow="-120" windowWidth="20730" windowHeight="11160" xr2:uid="{457B2AA1-88AE-43A3-94B6-974BB84E7B29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H8" i="2"/>
  <c r="J8" i="2"/>
  <c r="L8" i="2"/>
  <c r="M8" i="2"/>
  <c r="P8" i="2"/>
  <c r="D8" i="2"/>
  <c r="I10" i="2"/>
  <c r="N10" i="2"/>
  <c r="Q10" i="2"/>
  <c r="S10" i="2" s="1"/>
  <c r="N9" i="2" l="1"/>
  <c r="R8" i="2" s="1"/>
  <c r="I9" i="2"/>
</calcChain>
</file>

<file path=xl/sharedStrings.xml><?xml version="1.0" encoding="utf-8"?>
<sst xmlns="http://schemas.openxmlformats.org/spreadsheetml/2006/main" count="103" uniqueCount="73">
  <si>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</si>
  <si>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</si>
  <si>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</si>
  <si>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</si>
  <si>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</si>
  <si>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</si>
  <si>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</si>
  <si>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</si>
  <si>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</si>
  <si>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</si>
  <si>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</si>
  <si>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</si>
  <si>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</si>
  <si>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</si>
  <si>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</si>
  <si>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</si>
  <si>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</si>
  <si>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</si>
  <si>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</si>
  <si>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</si>
  <si>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</si>
  <si>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</si>
  <si>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</si>
  <si>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</si>
  <si>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</si>
  <si>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</si>
  <si>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</si>
  <si>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WD</t>
  </si>
  <si>
    <t>03-ARM'S LENGTH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</si>
  <si>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</si>
  <si>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</si>
  <si>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</si>
  <si>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</si>
  <si>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</si>
  <si>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</si>
  <si>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</si>
  <si>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</si>
  <si>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006-410-000-124-00</t>
  </si>
  <si>
    <t>19185 RED PINE DR.</t>
  </si>
  <si>
    <t>35</t>
  </si>
  <si>
    <t>Ranch</t>
  </si>
  <si>
    <t>ESS LAKE</t>
  </si>
  <si>
    <t>006-510-000-004-00</t>
  </si>
  <si>
    <t>20575 PINE CT</t>
  </si>
  <si>
    <t>TRI LK SUB</t>
  </si>
  <si>
    <t>006-410-000-021-00</t>
  </si>
  <si>
    <t>18880 HILL CT.</t>
  </si>
  <si>
    <t>STDEV(N2:N6)</t>
  </si>
  <si>
    <t>LC</t>
  </si>
  <si>
    <t>WEILANDS LONG LK</t>
  </si>
  <si>
    <t>006-520-000-033-00</t>
  </si>
  <si>
    <t>20130 LONG LAKE RD.</t>
  </si>
  <si>
    <t>04-BUYERS INTEREST IN A LC</t>
  </si>
  <si>
    <t>006-332-000-030-12</t>
  </si>
  <si>
    <t>HORSESHOE LAKE</t>
  </si>
  <si>
    <t>ESS/LONG LAKE ECF .826</t>
  </si>
  <si>
    <t>Assessor used sales from Montmorency, and same lakes Ess &amp; Long Lakes</t>
  </si>
  <si>
    <t>19601  LK DR</t>
  </si>
  <si>
    <t>Due to lack of sales within Hillman Township</t>
  </si>
  <si>
    <t>to calculate ECF</t>
  </si>
  <si>
    <t>Perimeters used were as follows: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</si>
  <si>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</si>
  <si>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</si>
  <si>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</si>
  <si>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 WATERFRONT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 WATERFRONT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</si>
  <si>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</si>
  <si>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ESS/LONG LAKE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</si>
  <si>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</si>
  <si>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ESS LAKE ESTATES #5 SUB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ESS LONG MB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</si>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</sst>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7194-D45E-4AE1-B409-3E3A2B7560A9}">
  <dimension ref="A1:BL21"/>
  <sheetViews>
    <sheetView tabSelected="1" workbookViewId="0">
      <selection activeCell="E17" sqref="E17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7" customWidth="1"/>
    <col min="4" max="4" width="17.7109375" style="7" customWidth="1"/>
    <col min="5" max="5" width="8.7109375" customWidth="1"/>
    <col min="6" max="6" width="49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39" customWidth="1"/>
    <col min="18" max="18" width="21.7109375" style="41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0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s="56" t="s">
        <v>42</v>
      </c>
      <c r="B2" s="56" t="s">
        <v>43</v>
      </c>
      <c r="C2" s="59">
        <v>44000</v>
      </c>
      <c r="D2" s="57">
        <v>115000</v>
      </c>
      <c r="E2" s="56" t="s">
        <v>27</v>
      </c>
      <c r="F2" s="56" t="s">
        <v>28</v>
      </c>
      <c r="G2" s="57">
        <v>115000</v>
      </c>
      <c r="H2" s="57">
        <v>82400</v>
      </c>
      <c r="I2" s="58">
        <v>71.652173913043484</v>
      </c>
      <c r="J2" s="57">
        <v>168444</v>
      </c>
      <c r="K2" s="57">
        <v>30004</v>
      </c>
      <c r="L2" s="57">
        <v>84996</v>
      </c>
      <c r="M2" s="57">
        <v>200637.6875</v>
      </c>
      <c r="N2" s="60">
        <v>0.42362928450319187</v>
      </c>
      <c r="O2" s="61">
        <v>1962</v>
      </c>
      <c r="P2" s="62">
        <v>43.321100917431195</v>
      </c>
      <c r="Q2" s="63" t="s">
        <v>39</v>
      </c>
      <c r="R2" s="64">
        <v>52.313838532849857</v>
      </c>
      <c r="S2" s="56" t="s">
        <v>40</v>
      </c>
      <c r="T2" s="57">
        <v>24000</v>
      </c>
      <c r="U2" s="56" t="s">
        <v>44</v>
      </c>
      <c r="V2" s="56">
        <v>408</v>
      </c>
      <c r="W2" s="56">
        <v>93</v>
      </c>
      <c r="AL2" s="2"/>
      <c r="BC2" s="2"/>
      <c r="BE2" s="2"/>
    </row>
    <row r="3" spans="1:64" x14ac:dyDescent="0.25">
      <c r="A3" s="47" t="s">
        <v>37</v>
      </c>
      <c r="B3" s="47" t="s">
        <v>38</v>
      </c>
      <c r="C3" s="50">
        <v>44193</v>
      </c>
      <c r="D3" s="48">
        <v>190000</v>
      </c>
      <c r="E3" s="47" t="s">
        <v>27</v>
      </c>
      <c r="F3" s="47" t="s">
        <v>28</v>
      </c>
      <c r="G3" s="48">
        <v>190000</v>
      </c>
      <c r="H3" s="48">
        <v>107600</v>
      </c>
      <c r="I3" s="49">
        <v>56.631578947368425</v>
      </c>
      <c r="J3" s="48">
        <v>217675</v>
      </c>
      <c r="K3" s="48">
        <v>124255</v>
      </c>
      <c r="L3" s="48">
        <v>65745</v>
      </c>
      <c r="M3" s="48">
        <v>135391.296875</v>
      </c>
      <c r="N3" s="51">
        <v>0.48559251235106393</v>
      </c>
      <c r="O3" s="52">
        <v>1064</v>
      </c>
      <c r="P3" s="53">
        <v>61.790413533834588</v>
      </c>
      <c r="Q3" s="54" t="s">
        <v>39</v>
      </c>
      <c r="R3" s="55">
        <v>46.117515748062651</v>
      </c>
      <c r="S3" s="47" t="s">
        <v>40</v>
      </c>
      <c r="T3" s="48">
        <v>109800</v>
      </c>
      <c r="U3" s="47" t="s">
        <v>41</v>
      </c>
      <c r="V3" s="47">
        <v>408</v>
      </c>
      <c r="W3" s="47">
        <v>80</v>
      </c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</row>
    <row r="4" spans="1:64" x14ac:dyDescent="0.25">
      <c r="A4" s="65" t="s">
        <v>45</v>
      </c>
      <c r="B4" s="65" t="s">
        <v>46</v>
      </c>
      <c r="C4" s="68">
        <v>44050</v>
      </c>
      <c r="D4" s="66">
        <v>249900</v>
      </c>
      <c r="E4" s="65" t="s">
        <v>27</v>
      </c>
      <c r="F4" s="65" t="s">
        <v>28</v>
      </c>
      <c r="G4" s="66">
        <v>249900</v>
      </c>
      <c r="H4" s="66">
        <v>100800</v>
      </c>
      <c r="I4" s="67">
        <v>40.336134453781511</v>
      </c>
      <c r="J4" s="66">
        <v>210306</v>
      </c>
      <c r="K4" s="66">
        <v>53628</v>
      </c>
      <c r="L4" s="66">
        <v>196272</v>
      </c>
      <c r="M4" s="66">
        <v>227069.5625</v>
      </c>
      <c r="N4" s="69">
        <v>0.86436948148873982</v>
      </c>
      <c r="O4" s="70">
        <v>1617</v>
      </c>
      <c r="P4" s="71">
        <v>121.38033395176252</v>
      </c>
      <c r="Q4" s="72" t="s">
        <v>39</v>
      </c>
      <c r="R4" s="73">
        <v>8.2398188342950647</v>
      </c>
      <c r="S4" s="65" t="s">
        <v>40</v>
      </c>
      <c r="T4" s="66">
        <v>35700</v>
      </c>
      <c r="U4" s="65" t="s">
        <v>41</v>
      </c>
      <c r="V4" s="65">
        <v>408</v>
      </c>
      <c r="W4" s="65">
        <v>91</v>
      </c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</row>
    <row r="5" spans="1:64" x14ac:dyDescent="0.25">
      <c r="A5" s="65" t="s">
        <v>45</v>
      </c>
      <c r="B5" s="65" t="s">
        <v>46</v>
      </c>
      <c r="C5" s="68">
        <v>44383</v>
      </c>
      <c r="D5" s="66">
        <v>407000</v>
      </c>
      <c r="E5" s="65" t="s">
        <v>27</v>
      </c>
      <c r="F5" s="65" t="s">
        <v>28</v>
      </c>
      <c r="G5" s="66">
        <v>407000</v>
      </c>
      <c r="H5" s="66">
        <v>99600</v>
      </c>
      <c r="I5" s="67">
        <v>24.471744471744472</v>
      </c>
      <c r="J5" s="66">
        <v>210306</v>
      </c>
      <c r="K5" s="66">
        <v>53628</v>
      </c>
      <c r="L5" s="66">
        <v>353372</v>
      </c>
      <c r="M5" s="66">
        <v>227069.5625</v>
      </c>
      <c r="N5" s="69">
        <v>1.5562279510711612</v>
      </c>
      <c r="O5" s="70">
        <v>1617</v>
      </c>
      <c r="P5" s="71">
        <v>218.53555967841683</v>
      </c>
      <c r="Q5" s="72" t="s">
        <v>39</v>
      </c>
      <c r="R5" s="73">
        <v>60.946028123947073</v>
      </c>
      <c r="S5" s="65" t="s">
        <v>40</v>
      </c>
      <c r="T5" s="66">
        <v>35700</v>
      </c>
      <c r="U5" s="65" t="s">
        <v>41</v>
      </c>
      <c r="V5" s="65">
        <v>408</v>
      </c>
      <c r="W5" s="65">
        <v>91</v>
      </c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</row>
    <row r="6" spans="1:64" x14ac:dyDescent="0.25">
      <c r="A6" s="83" t="s">
        <v>53</v>
      </c>
      <c r="B6" s="83" t="s">
        <v>57</v>
      </c>
      <c r="C6" s="86">
        <v>44118</v>
      </c>
      <c r="D6" s="84">
        <v>235000</v>
      </c>
      <c r="E6" s="83" t="s">
        <v>27</v>
      </c>
      <c r="F6" s="83" t="s">
        <v>28</v>
      </c>
      <c r="G6" s="84">
        <v>235000</v>
      </c>
      <c r="H6" s="84">
        <v>0</v>
      </c>
      <c r="I6" s="85">
        <v>0</v>
      </c>
      <c r="J6" s="84">
        <v>233409</v>
      </c>
      <c r="K6" s="84">
        <v>108453</v>
      </c>
      <c r="L6" s="84">
        <v>126547</v>
      </c>
      <c r="M6" s="84">
        <v>181095.65625</v>
      </c>
      <c r="N6" s="87">
        <v>0.69878539673698004</v>
      </c>
      <c r="O6" s="88">
        <v>1296</v>
      </c>
      <c r="P6" s="89">
        <v>97.644290123456784</v>
      </c>
      <c r="Q6" s="90" t="s">
        <v>39</v>
      </c>
      <c r="R6" s="91">
        <v>27.826513442966959</v>
      </c>
      <c r="S6" s="83" t="s">
        <v>40</v>
      </c>
      <c r="T6" s="84">
        <v>102780</v>
      </c>
      <c r="U6" s="83" t="s">
        <v>54</v>
      </c>
      <c r="V6" s="83">
        <v>408</v>
      </c>
      <c r="W6" s="83">
        <v>96</v>
      </c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</row>
    <row r="7" spans="1:64" ht="15.75" thickBot="1" x14ac:dyDescent="0.3">
      <c r="A7" s="74" t="s">
        <v>50</v>
      </c>
      <c r="B7" s="74" t="s">
        <v>51</v>
      </c>
      <c r="C7" s="77">
        <v>44272</v>
      </c>
      <c r="D7" s="75">
        <v>428000</v>
      </c>
      <c r="E7" s="74" t="s">
        <v>48</v>
      </c>
      <c r="F7" s="74" t="s">
        <v>52</v>
      </c>
      <c r="G7" s="75">
        <v>428000</v>
      </c>
      <c r="H7" s="75">
        <v>192100</v>
      </c>
      <c r="I7" s="76">
        <v>44.883177570093459</v>
      </c>
      <c r="J7" s="75">
        <v>401744</v>
      </c>
      <c r="K7" s="75">
        <v>143180</v>
      </c>
      <c r="L7" s="75">
        <v>284820</v>
      </c>
      <c r="M7" s="75">
        <v>374730.4375</v>
      </c>
      <c r="N7" s="78">
        <v>0.7600663610358579</v>
      </c>
      <c r="O7" s="79">
        <v>1980</v>
      </c>
      <c r="P7" s="80">
        <v>143.84848484848484</v>
      </c>
      <c r="Q7" s="81" t="s">
        <v>39</v>
      </c>
      <c r="R7" s="82">
        <v>21.698417013079172</v>
      </c>
      <c r="S7" s="74" t="s">
        <v>40</v>
      </c>
      <c r="T7" s="75">
        <v>133900</v>
      </c>
      <c r="U7" s="74" t="s">
        <v>49</v>
      </c>
      <c r="V7" s="74">
        <v>408</v>
      </c>
      <c r="W7" s="74">
        <v>89</v>
      </c>
    </row>
    <row r="8" spans="1:64" ht="15.75" thickTop="1" x14ac:dyDescent="0.25">
      <c r="A8" s="3"/>
      <c r="B8" s="3"/>
      <c r="C8" s="18" t="s">
        <v>29</v>
      </c>
      <c r="D8" s="8">
        <f>+SUM(D2:D4)</f>
        <v>554900</v>
      </c>
      <c r="E8" s="3"/>
      <c r="F8" s="3"/>
      <c r="G8" s="8">
        <f>+SUM(G2:G7)</f>
        <v>1624900</v>
      </c>
      <c r="H8" s="8">
        <f>+SUM(H2:H7)</f>
        <v>582500</v>
      </c>
      <c r="I8" s="13"/>
      <c r="J8" s="8">
        <f>+SUM(J2:J7)</f>
        <v>1441884</v>
      </c>
      <c r="K8" s="8"/>
      <c r="L8" s="8">
        <f>+SUM(L2:L7)</f>
        <v>1111752</v>
      </c>
      <c r="M8" s="8">
        <f>+SUM(M2:M7)</f>
        <v>1345994.203125</v>
      </c>
      <c r="N8" s="23"/>
      <c r="O8" s="28"/>
      <c r="P8" s="33">
        <f>AVERAGE(P2:P7)</f>
        <v>114.42003050889781</v>
      </c>
      <c r="Q8" s="37"/>
      <c r="R8" s="42">
        <f>ABS(N10-N9)*100</f>
        <v>2.0249942563141388</v>
      </c>
      <c r="S8" s="3"/>
      <c r="T8" s="3"/>
      <c r="U8" s="8"/>
      <c r="V8" s="3"/>
      <c r="W8" s="18"/>
      <c r="X8" s="3"/>
      <c r="Y8" s="3"/>
      <c r="Z8" s="3"/>
      <c r="AA8" s="3"/>
    </row>
    <row r="9" spans="1:64" x14ac:dyDescent="0.25">
      <c r="A9" s="4"/>
      <c r="B9" s="4"/>
      <c r="C9" s="19"/>
      <c r="D9" s="9"/>
      <c r="E9" s="4"/>
      <c r="F9" s="4"/>
      <c r="G9" s="9"/>
      <c r="H9" s="9" t="s">
        <v>30</v>
      </c>
      <c r="I9" s="14">
        <f>H8/G8*100</f>
        <v>35.848359899070715</v>
      </c>
      <c r="J9" s="9"/>
      <c r="K9" s="9"/>
      <c r="L9" s="9"/>
      <c r="M9" s="9" t="s">
        <v>31</v>
      </c>
      <c r="N9" s="24">
        <f>L8/M8</f>
        <v>0.8259708677933687</v>
      </c>
      <c r="O9" s="29"/>
      <c r="P9" s="34" t="s">
        <v>32</v>
      </c>
      <c r="Q9" s="38" t="s">
        <v>47</v>
      </c>
      <c r="R9" s="43"/>
      <c r="S9" s="4"/>
      <c r="T9" s="4"/>
      <c r="U9" s="9"/>
      <c r="V9" s="4"/>
      <c r="W9" s="19"/>
      <c r="X9" s="4"/>
      <c r="Y9" s="4"/>
      <c r="Z9" s="4"/>
      <c r="AA9" s="4"/>
    </row>
    <row r="10" spans="1:64" x14ac:dyDescent="0.25">
      <c r="A10" s="46" t="s">
        <v>55</v>
      </c>
      <c r="B10" s="5"/>
      <c r="C10" s="20"/>
      <c r="D10" s="10"/>
      <c r="E10" s="5"/>
      <c r="F10" s="5"/>
      <c r="G10" s="10"/>
      <c r="H10" s="10" t="s">
        <v>33</v>
      </c>
      <c r="I10" s="15">
        <f>STDEV(I2:I4)</f>
        <v>15.6623439698559</v>
      </c>
      <c r="J10" s="10"/>
      <c r="K10" s="10"/>
      <c r="L10" s="10"/>
      <c r="M10" s="10" t="s">
        <v>34</v>
      </c>
      <c r="N10" s="25">
        <f>AVERAGE(N2:N6)</f>
        <v>0.80572092523022731</v>
      </c>
      <c r="O10" s="30"/>
      <c r="P10" s="35" t="s">
        <v>35</v>
      </c>
      <c r="Q10" s="45">
        <f>AVERAGE(R2:R6)</f>
        <v>39.088742936424318</v>
      </c>
      <c r="R10" s="44" t="s">
        <v>36</v>
      </c>
      <c r="S10" s="5">
        <f>+(Q10/N10)</f>
        <v>48.513997480275286</v>
      </c>
      <c r="T10" s="5"/>
      <c r="U10" s="10"/>
      <c r="V10" s="5"/>
      <c r="W10" s="20"/>
      <c r="X10" s="5"/>
      <c r="Y10" s="5"/>
      <c r="Z10" s="5"/>
      <c r="AA10" s="5"/>
    </row>
    <row r="11" spans="1:64" x14ac:dyDescent="0.25">
      <c r="A11" t="s">
        <v>58</v>
      </c>
    </row>
    <row r="12" spans="1:64" x14ac:dyDescent="0.25">
      <c r="A12" t="s">
        <v>56</v>
      </c>
    </row>
    <row r="13" spans="1:64" x14ac:dyDescent="0.25">
      <c r="A13" t="s">
        <v>59</v>
      </c>
    </row>
    <row r="14" spans="1:64" x14ac:dyDescent="0.25">
      <c r="A14" t="s">
        <v>60</v>
      </c>
    </row>
    <row r="15" spans="1:64" x14ac:dyDescent="0.25">
      <c r="A15" s="92" t="s">
        <v>2</v>
      </c>
      <c r="B15" s="93" t="s">
        <v>61</v>
      </c>
      <c r="C15" s="94" t="s">
        <v>62</v>
      </c>
    </row>
    <row r="16" spans="1:64" ht="21" x14ac:dyDescent="0.25">
      <c r="A16" s="92" t="s">
        <v>5</v>
      </c>
      <c r="B16" s="93" t="s">
        <v>63</v>
      </c>
      <c r="C16" s="94" t="s">
        <v>62</v>
      </c>
    </row>
    <row r="17" spans="1:3" ht="21" x14ac:dyDescent="0.25">
      <c r="A17" s="92" t="s">
        <v>25</v>
      </c>
      <c r="B17" s="93" t="s">
        <v>64</v>
      </c>
      <c r="C17" s="94" t="s">
        <v>62</v>
      </c>
    </row>
    <row r="18" spans="1:3" x14ac:dyDescent="0.25">
      <c r="A18" s="92" t="s">
        <v>65</v>
      </c>
      <c r="B18" s="93" t="s">
        <v>66</v>
      </c>
      <c r="C18" s="94" t="s">
        <v>62</v>
      </c>
    </row>
    <row r="19" spans="1:3" x14ac:dyDescent="0.25">
      <c r="A19" s="92" t="s">
        <v>67</v>
      </c>
      <c r="B19" s="93" t="s">
        <v>68</v>
      </c>
      <c r="C19" s="94" t="s">
        <v>62</v>
      </c>
    </row>
    <row r="20" spans="1:3" x14ac:dyDescent="0.25">
      <c r="A20" s="92" t="s">
        <v>69</v>
      </c>
      <c r="B20" s="93" t="s">
        <v>70</v>
      </c>
      <c r="C20" s="94" t="s">
        <v>62</v>
      </c>
    </row>
    <row r="21" spans="1:3" x14ac:dyDescent="0.25">
      <c r="A21" s="92" t="s">
        <v>71</v>
      </c>
      <c r="B21" s="93" t="s">
        <v>72</v>
      </c>
      <c r="C21" s="92"/>
    </row>
  </sheetData>
  <conditionalFormatting sqref="A2:AA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C6E3-DF70-4FE0-98CC-ACA602A58BE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2023-02-01T18:56:17Z</dcterms:created>
  <dcterms:modified xsi:type="dcterms:W3CDTF">2023-02-01T19:44:25Z</dcterms:modified>
</cp:coreProperties>
</file>